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/Desktop/"/>
    </mc:Choice>
  </mc:AlternateContent>
  <xr:revisionPtr revIDLastSave="0" documentId="8_{E13A2B3E-9903-5E47-8E18-6711DE58C02F}" xr6:coauthVersionLast="47" xr6:coauthVersionMax="47" xr10:uidLastSave="{00000000-0000-0000-0000-000000000000}"/>
  <bookViews>
    <workbookView xWindow="900" yWindow="4460" windowWidth="27900" windowHeight="15600" xr2:uid="{15AC9E47-C0C6-F041-8608-29D9B430A741}"/>
  </bookViews>
  <sheets>
    <sheet name="Sheet1" sheetId="1" r:id="rId1"/>
  </sheets>
  <definedNames>
    <definedName name="_xlnm._FilterDatabase" localSheetId="0" hidden="1">Sheet1!$B$4:$T$88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5" i="1" l="1"/>
  <c r="T36" i="1"/>
  <c r="R182" i="1"/>
  <c r="R181" i="1"/>
  <c r="R143" i="1"/>
  <c r="T179" i="1"/>
  <c r="I169" i="1"/>
  <c r="K168" i="1"/>
  <c r="K169" i="1"/>
  <c r="O143" i="1"/>
  <c r="O142" i="1"/>
  <c r="K134" i="1"/>
  <c r="P120" i="1"/>
  <c r="K112" i="1"/>
  <c r="H59" i="1"/>
  <c r="H56" i="1"/>
  <c r="H57" i="1"/>
  <c r="H58" i="1"/>
  <c r="H55" i="1"/>
  <c r="H51" i="1"/>
  <c r="H52" i="1"/>
  <c r="H53" i="1"/>
  <c r="H54" i="1"/>
  <c r="H50" i="1"/>
  <c r="H49" i="1"/>
  <c r="H48" i="1"/>
  <c r="H47" i="1"/>
  <c r="H42" i="1"/>
  <c r="H43" i="1"/>
  <c r="H44" i="1"/>
  <c r="H45" i="1"/>
  <c r="H46" i="1"/>
  <c r="H37" i="1"/>
  <c r="H38" i="1"/>
  <c r="H39" i="1"/>
  <c r="H40" i="1"/>
  <c r="H41" i="1"/>
  <c r="H36" i="1"/>
  <c r="H35" i="1"/>
  <c r="H12" i="1"/>
  <c r="H34" i="1" l="1"/>
  <c r="H33" i="1"/>
  <c r="H28" i="1"/>
  <c r="H29" i="1"/>
  <c r="H30" i="1"/>
  <c r="H31" i="1"/>
  <c r="H32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H27" i="1"/>
  <c r="H26" i="1"/>
  <c r="H25" i="1"/>
  <c r="H24" i="1"/>
  <c r="H23" i="1"/>
  <c r="H22" i="1"/>
  <c r="H21" i="1"/>
  <c r="H20" i="1"/>
  <c r="H19" i="1"/>
  <c r="H18" i="1"/>
  <c r="H17" i="1"/>
  <c r="H13" i="1"/>
  <c r="H14" i="1"/>
  <c r="H15" i="1"/>
  <c r="H16" i="1"/>
  <c r="Q11" i="1"/>
  <c r="Q9" i="1"/>
  <c r="Q10" i="1"/>
  <c r="Q12" i="1"/>
  <c r="Q13" i="1"/>
  <c r="Q14" i="1"/>
  <c r="Q8" i="1"/>
  <c r="H6" i="1"/>
  <c r="H7" i="1"/>
  <c r="H8" i="1"/>
  <c r="H9" i="1"/>
  <c r="H10" i="1"/>
  <c r="H11" i="1"/>
  <c r="H5" i="1"/>
</calcChain>
</file>

<file path=xl/sharedStrings.xml><?xml version="1.0" encoding="utf-8"?>
<sst xmlns="http://schemas.openxmlformats.org/spreadsheetml/2006/main" count="287" uniqueCount="64">
  <si>
    <t>銘柄</t>
    <rPh sb="0" eb="2">
      <t xml:space="preserve">メイガラ </t>
    </rPh>
    <phoneticPr fontId="1"/>
  </si>
  <si>
    <t>買った日付</t>
    <rPh sb="0" eb="1">
      <t xml:space="preserve">カッタヒヅケ </t>
    </rPh>
    <phoneticPr fontId="1"/>
  </si>
  <si>
    <t>買った時刻、何してた？</t>
    <rPh sb="0" eb="1">
      <t xml:space="preserve">カッタ </t>
    </rPh>
    <rPh sb="3" eb="5">
      <t xml:space="preserve">ジコク </t>
    </rPh>
    <rPh sb="6" eb="7">
      <t xml:space="preserve">ナニ </t>
    </rPh>
    <phoneticPr fontId="1"/>
  </si>
  <si>
    <t>買い単価(ドル)</t>
    <rPh sb="0" eb="1">
      <t xml:space="preserve">カイタンカ </t>
    </rPh>
    <rPh sb="2" eb="4">
      <t xml:space="preserve">タンカ </t>
    </rPh>
    <phoneticPr fontId="1"/>
  </si>
  <si>
    <t>買った株数(ドル)</t>
    <rPh sb="0" eb="1">
      <t xml:space="preserve">カッタ </t>
    </rPh>
    <rPh sb="3" eb="5">
      <t xml:space="preserve">カブスウ </t>
    </rPh>
    <phoneticPr fontId="1"/>
  </si>
  <si>
    <t>買い手数料</t>
    <rPh sb="0" eb="1">
      <t xml:space="preserve">カイ </t>
    </rPh>
    <rPh sb="2" eb="5">
      <t xml:space="preserve">テスウリョウ </t>
    </rPh>
    <phoneticPr fontId="1"/>
  </si>
  <si>
    <t>買い合計金額</t>
    <rPh sb="0" eb="1">
      <t xml:space="preserve">カイ </t>
    </rPh>
    <rPh sb="2" eb="4">
      <t xml:space="preserve">ゴウケイ </t>
    </rPh>
    <rPh sb="4" eb="6">
      <t xml:space="preserve">キンガク </t>
    </rPh>
    <phoneticPr fontId="1"/>
  </si>
  <si>
    <t>買った理由</t>
    <rPh sb="0" eb="1">
      <t xml:space="preserve">カッタ </t>
    </rPh>
    <rPh sb="3" eb="5">
      <t xml:space="preserve">リユウ </t>
    </rPh>
    <phoneticPr fontId="1"/>
  </si>
  <si>
    <t>買った平均単価</t>
    <rPh sb="0" eb="1">
      <t xml:space="preserve">カッタ </t>
    </rPh>
    <rPh sb="3" eb="5">
      <t xml:space="preserve">ヘイキン </t>
    </rPh>
    <rPh sb="5" eb="7">
      <t xml:space="preserve">タンカ </t>
    </rPh>
    <phoneticPr fontId="1"/>
  </si>
  <si>
    <t>売った日付</t>
    <rPh sb="0" eb="1">
      <t xml:space="preserve">ウッタ </t>
    </rPh>
    <rPh sb="3" eb="5">
      <t xml:space="preserve">ヒヅケ </t>
    </rPh>
    <phoneticPr fontId="1"/>
  </si>
  <si>
    <t>売った時刻、何してた？</t>
    <rPh sb="0" eb="1">
      <t xml:space="preserve">ウッタ </t>
    </rPh>
    <rPh sb="3" eb="5">
      <t xml:space="preserve">ジコク </t>
    </rPh>
    <rPh sb="6" eb="7">
      <t xml:space="preserve">ナニ </t>
    </rPh>
    <phoneticPr fontId="1"/>
  </si>
  <si>
    <t>売り単価</t>
    <rPh sb="0" eb="1">
      <t xml:space="preserve">ウリ </t>
    </rPh>
    <rPh sb="2" eb="4">
      <t xml:space="preserve">タンカ </t>
    </rPh>
    <phoneticPr fontId="1"/>
  </si>
  <si>
    <t>売った株数</t>
    <rPh sb="0" eb="1">
      <t xml:space="preserve">ウッタ </t>
    </rPh>
    <rPh sb="3" eb="5">
      <t xml:space="preserve">カブスウ </t>
    </rPh>
    <phoneticPr fontId="1"/>
  </si>
  <si>
    <t>売り手数料</t>
    <rPh sb="0" eb="1">
      <t xml:space="preserve">ウリ </t>
    </rPh>
    <rPh sb="2" eb="5">
      <t xml:space="preserve">テスウリョウ </t>
    </rPh>
    <phoneticPr fontId="1"/>
  </si>
  <si>
    <t>売り合計金額</t>
    <rPh sb="0" eb="1">
      <t xml:space="preserve">ウリ </t>
    </rPh>
    <rPh sb="2" eb="4">
      <t xml:space="preserve">ゴウケイ </t>
    </rPh>
    <rPh sb="4" eb="6">
      <t xml:space="preserve">キンガク </t>
    </rPh>
    <phoneticPr fontId="1"/>
  </si>
  <si>
    <t>売った理由</t>
    <rPh sb="0" eb="1">
      <t xml:space="preserve">ウッタ </t>
    </rPh>
    <rPh sb="3" eb="5">
      <t xml:space="preserve">リユウ </t>
    </rPh>
    <phoneticPr fontId="1"/>
  </si>
  <si>
    <t>税金</t>
    <rPh sb="0" eb="2">
      <t xml:space="preserve">ゼイキン </t>
    </rPh>
    <phoneticPr fontId="1"/>
  </si>
  <si>
    <t>利益</t>
    <rPh sb="0" eb="2">
      <t xml:space="preserve">リエキ </t>
    </rPh>
    <phoneticPr fontId="1"/>
  </si>
  <si>
    <t>$GTLB</t>
    <phoneticPr fontId="1"/>
  </si>
  <si>
    <t>じっちゃまおすすめ銘柄</t>
    <rPh sb="9" eb="11">
      <t xml:space="preserve">メイガラ </t>
    </rPh>
    <phoneticPr fontId="1"/>
  </si>
  <si>
    <t>$DDOG</t>
    <phoneticPr fontId="1"/>
  </si>
  <si>
    <t>$NET</t>
    <phoneticPr fontId="1"/>
  </si>
  <si>
    <t>$FM</t>
    <phoneticPr fontId="1"/>
  </si>
  <si>
    <t>23:06(成行注文)</t>
    <rPh sb="6" eb="8">
      <t xml:space="preserve">ナリユキ </t>
    </rPh>
    <rPh sb="8" eb="10">
      <t xml:space="preserve">チュウモン </t>
    </rPh>
    <phoneticPr fontId="1"/>
  </si>
  <si>
    <t>$TLT(NISA)</t>
    <phoneticPr fontId="1"/>
  </si>
  <si>
    <t>$TLT</t>
    <phoneticPr fontId="1"/>
  </si>
  <si>
    <t>$DOCS</t>
    <phoneticPr fontId="1"/>
  </si>
  <si>
    <t>$IOT</t>
    <phoneticPr fontId="1"/>
  </si>
  <si>
    <t>$S</t>
    <phoneticPr fontId="1"/>
  </si>
  <si>
    <t>$MDB</t>
    <phoneticPr fontId="1"/>
  </si>
  <si>
    <t>$DUOL</t>
    <phoneticPr fontId="1"/>
  </si>
  <si>
    <t>$MNDY</t>
    <phoneticPr fontId="1"/>
  </si>
  <si>
    <t>$VT</t>
    <phoneticPr fontId="1"/>
  </si>
  <si>
    <t>10年債利回りめちゃくちゃ上がったので買い場だと思った</t>
    <rPh sb="2" eb="3">
      <t xml:space="preserve">ネンサイ </t>
    </rPh>
    <rPh sb="3" eb="4">
      <t xml:space="preserve">サイ </t>
    </rPh>
    <rPh sb="4" eb="6">
      <t xml:space="preserve">リマワリ </t>
    </rPh>
    <rPh sb="13" eb="14">
      <t xml:space="preserve">アガッタ </t>
    </rPh>
    <rPh sb="19" eb="20">
      <t xml:space="preserve">カイバ </t>
    </rPh>
    <rPh sb="24" eb="25">
      <t xml:space="preserve">オモッタ </t>
    </rPh>
    <phoneticPr fontId="1"/>
  </si>
  <si>
    <t>10年債利回りめちゃくちゃ上がったので買い場だと思った.指値がささらないときもあった。１０日くらいに分けて買うことにした。ただしこのときめちゃくちゃ円安だった</t>
    <rPh sb="2" eb="3">
      <t xml:space="preserve">ネンサイ </t>
    </rPh>
    <rPh sb="3" eb="4">
      <t xml:space="preserve">サイ </t>
    </rPh>
    <rPh sb="4" eb="6">
      <t xml:space="preserve">リマワリ </t>
    </rPh>
    <rPh sb="13" eb="14">
      <t xml:space="preserve">アガッタ </t>
    </rPh>
    <rPh sb="19" eb="20">
      <t xml:space="preserve">カイバ </t>
    </rPh>
    <rPh sb="24" eb="25">
      <t xml:space="preserve">オモッタ </t>
    </rPh>
    <rPh sb="28" eb="30">
      <t xml:space="preserve">サシネ </t>
    </rPh>
    <rPh sb="45" eb="46">
      <t xml:space="preserve">ニチ </t>
    </rPh>
    <rPh sb="50" eb="51">
      <t xml:space="preserve">ワケテ </t>
    </rPh>
    <rPh sb="53" eb="54">
      <t xml:space="preserve">カウコト </t>
    </rPh>
    <rPh sb="74" eb="76">
      <t xml:space="preserve">エンヤス </t>
    </rPh>
    <phoneticPr fontId="1"/>
  </si>
  <si>
    <t>$CRK(NISA)</t>
    <phoneticPr fontId="1"/>
  </si>
  <si>
    <t>$VT(NISA)</t>
    <phoneticPr fontId="1"/>
  </si>
  <si>
    <t>$TUR(NISA)</t>
    <phoneticPr fontId="1"/>
  </si>
  <si>
    <t>$FM(NISA)</t>
    <phoneticPr fontId="1"/>
  </si>
  <si>
    <t>NISAの枠を生かしきれてない</t>
    <rPh sb="5" eb="6">
      <t xml:space="preserve">ワク </t>
    </rPh>
    <rPh sb="7" eb="8">
      <t xml:space="preserve">イカシキレテナイ </t>
    </rPh>
    <phoneticPr fontId="1"/>
  </si>
  <si>
    <t>$VTI</t>
    <phoneticPr fontId="1"/>
  </si>
  <si>
    <t>FM買い</t>
    <rPh sb="2" eb="3">
      <t xml:space="preserve">カイ </t>
    </rPh>
    <phoneticPr fontId="1"/>
  </si>
  <si>
    <t>FM売り</t>
    <rPh sb="2" eb="3">
      <t xml:space="preserve">ウリ </t>
    </rPh>
    <phoneticPr fontId="1"/>
  </si>
  <si>
    <t>計</t>
    <rPh sb="0" eb="1">
      <t xml:space="preserve">ケイ </t>
    </rPh>
    <phoneticPr fontId="1"/>
  </si>
  <si>
    <t>FM損益</t>
    <rPh sb="2" eb="4">
      <t xml:space="preserve">ソンエキ </t>
    </rPh>
    <phoneticPr fontId="1"/>
  </si>
  <si>
    <t>TLT買い</t>
    <rPh sb="3" eb="4">
      <t xml:space="preserve">カイ </t>
    </rPh>
    <phoneticPr fontId="1"/>
  </si>
  <si>
    <t>TLT売り</t>
    <rPh sb="3" eb="4">
      <t xml:space="preserve">ウリ </t>
    </rPh>
    <phoneticPr fontId="1"/>
  </si>
  <si>
    <t>VT買い</t>
    <rPh sb="2" eb="3">
      <t xml:space="preserve">カイ </t>
    </rPh>
    <phoneticPr fontId="1"/>
  </si>
  <si>
    <t>VT売り</t>
    <rPh sb="2" eb="3">
      <t xml:space="preserve">ウリ </t>
    </rPh>
    <phoneticPr fontId="1"/>
  </si>
  <si>
    <t>$VT利確分</t>
    <rPh sb="3" eb="5">
      <t xml:space="preserve">リカク </t>
    </rPh>
    <rPh sb="5" eb="6">
      <t xml:space="preserve">ブン </t>
    </rPh>
    <phoneticPr fontId="1"/>
  </si>
  <si>
    <t>$VT(NISA)利確分</t>
    <rPh sb="9" eb="11">
      <t xml:space="preserve">リカク </t>
    </rPh>
    <rPh sb="11" eb="12">
      <t xml:space="preserve">ブン </t>
    </rPh>
    <phoneticPr fontId="1"/>
  </si>
  <si>
    <t>税引後</t>
    <rPh sb="0" eb="3">
      <t xml:space="preserve">ゼイビキゴ </t>
    </rPh>
    <phoneticPr fontId="1"/>
  </si>
  <si>
    <t>税引後</t>
    <rPh sb="0" eb="1">
      <t xml:space="preserve">ゼイビキゴ </t>
    </rPh>
    <phoneticPr fontId="1"/>
  </si>
  <si>
    <t>$VT利確分損益(税引後)</t>
    <rPh sb="3" eb="6">
      <t xml:space="preserve">リカクブン </t>
    </rPh>
    <rPh sb="6" eb="8">
      <t xml:space="preserve">ソンエキ </t>
    </rPh>
    <rPh sb="9" eb="12">
      <t xml:space="preserve">ゼイビキゴ </t>
    </rPh>
    <phoneticPr fontId="1"/>
  </si>
  <si>
    <t>$VT(NISA)損益</t>
    <rPh sb="9" eb="11">
      <t xml:space="preserve">ソンエキ </t>
    </rPh>
    <phoneticPr fontId="1"/>
  </si>
  <si>
    <t>CRK損益</t>
    <rPh sb="3" eb="5">
      <t xml:space="preserve">ソンエキ </t>
    </rPh>
    <phoneticPr fontId="1"/>
  </si>
  <si>
    <t>最終損益キャピタルゲイン</t>
    <rPh sb="0" eb="4">
      <t xml:space="preserve">サイシュウソンエキ </t>
    </rPh>
    <phoneticPr fontId="1"/>
  </si>
  <si>
    <t>$CRK 損益</t>
    <rPh sb="5" eb="7">
      <t xml:space="preserve">ソンエキ </t>
    </rPh>
    <phoneticPr fontId="1"/>
  </si>
  <si>
    <t>これプラス配当</t>
    <rPh sb="5" eb="7">
      <t xml:space="preserve">ハイトウ </t>
    </rPh>
    <phoneticPr fontId="1"/>
  </si>
  <si>
    <t>相場で儲けるのがいかに難しいかわかる</t>
    <rPh sb="0" eb="2">
      <t xml:space="preserve">ソウバ </t>
    </rPh>
    <rPh sb="3" eb="4">
      <t xml:space="preserve">モウケル </t>
    </rPh>
    <rPh sb="11" eb="12">
      <t xml:space="preserve">ムズカシイ </t>
    </rPh>
    <phoneticPr fontId="1"/>
  </si>
  <si>
    <t>NISAの枠を生かしきれてない＝絶対儲かるものにNISAをあてがう。NISAで損出したらまじで損。</t>
    <rPh sb="5" eb="6">
      <t xml:space="preserve">ワク </t>
    </rPh>
    <rPh sb="7" eb="8">
      <t xml:space="preserve">イカシキレテナイ </t>
    </rPh>
    <rPh sb="16" eb="18">
      <t xml:space="preserve">ゼッタイ </t>
    </rPh>
    <rPh sb="18" eb="19">
      <t xml:space="preserve">モウカル </t>
    </rPh>
    <rPh sb="39" eb="41">
      <t xml:space="preserve">ソンダシタラ </t>
    </rPh>
    <rPh sb="47" eb="48">
      <t xml:space="preserve">ソン </t>
    </rPh>
    <phoneticPr fontId="1"/>
  </si>
  <si>
    <t>こんなん、指数買って持ってた方が絶対もうかるべ。</t>
    <rPh sb="5" eb="7">
      <t xml:space="preserve">シスウ </t>
    </rPh>
    <rPh sb="10" eb="11">
      <t xml:space="preserve">モッテタ </t>
    </rPh>
    <rPh sb="14" eb="15">
      <t xml:space="preserve">ホウガ </t>
    </rPh>
    <rPh sb="16" eb="18">
      <t xml:space="preserve">ゼッタイ </t>
    </rPh>
    <phoneticPr fontId="1"/>
  </si>
  <si>
    <t>まだ利確してないポジションがあるけど。</t>
    <rPh sb="2" eb="4">
      <t xml:space="preserve">リカク </t>
    </rPh>
    <phoneticPr fontId="1"/>
  </si>
  <si>
    <t>虚しくねーか？笑</t>
    <rPh sb="0" eb="1">
      <t xml:space="preserve">ムナシクネー </t>
    </rPh>
    <rPh sb="7" eb="8">
      <t xml:space="preserve">ワライ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</si>
</sst>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F2B08-D694-384E-97AD-47FC1E4A16CA}">
  <dimension ref="B4:W194"/>
  <sheetViews>
    <sheetView tabSelected="1" zoomScale="75" workbookViewId="0">
      <selection activeCell="P195" sqref="P195"/>
    </sheetView>
  </sheetViews>
  <sheetFormatPr baseColWidth="10" defaultRowHeight="20"/>
  <cols>
    <col min="3" max="3" width="11.42578125" bestFit="1" customWidth="1"/>
    <col min="4" max="4" width="15.5703125" bestFit="1" customWidth="1"/>
    <col min="6" max="6" width="11.42578125" bestFit="1" customWidth="1"/>
    <col min="7" max="11" width="10.85546875" bestFit="1" customWidth="1"/>
    <col min="12" max="12" width="11.42578125" bestFit="1" customWidth="1"/>
    <col min="15" max="20" width="10.85546875" bestFit="1" customWidth="1"/>
  </cols>
  <sheetData>
    <row r="4" spans="2:20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0</v>
      </c>
      <c r="L4" t="s">
        <v>9</v>
      </c>
      <c r="M4" t="s">
        <v>10</v>
      </c>
      <c r="N4" t="s">
        <v>11</v>
      </c>
      <c r="O4" t="s">
        <v>12</v>
      </c>
      <c r="P4" t="s">
        <v>13</v>
      </c>
      <c r="Q4" t="s">
        <v>14</v>
      </c>
      <c r="R4" t="s">
        <v>15</v>
      </c>
      <c r="S4" t="s">
        <v>16</v>
      </c>
      <c r="T4" t="s">
        <v>17</v>
      </c>
    </row>
    <row r="5" spans="2:20">
      <c r="B5" t="s">
        <v>18</v>
      </c>
      <c r="C5" s="1">
        <v>45278</v>
      </c>
      <c r="D5" s="2">
        <v>0.98749999999999993</v>
      </c>
      <c r="E5">
        <v>63.94</v>
      </c>
      <c r="F5">
        <v>5</v>
      </c>
      <c r="G5">
        <v>1.44</v>
      </c>
      <c r="H5">
        <f>E5*F5+G5*1.1</f>
        <v>321.28399999999999</v>
      </c>
      <c r="I5" t="s">
        <v>19</v>
      </c>
    </row>
    <row r="6" spans="2:20">
      <c r="B6" t="s">
        <v>20</v>
      </c>
      <c r="C6" s="1">
        <v>45278</v>
      </c>
      <c r="D6" s="2">
        <v>0.98402777777777783</v>
      </c>
      <c r="E6">
        <v>123.18</v>
      </c>
      <c r="F6">
        <v>3</v>
      </c>
      <c r="G6">
        <v>1.66</v>
      </c>
      <c r="H6">
        <f t="shared" ref="H6:H59" si="0">E6*F6+G6*1.1</f>
        <v>371.36600000000004</v>
      </c>
      <c r="I6" t="s">
        <v>19</v>
      </c>
    </row>
    <row r="7" spans="2:20">
      <c r="B7" t="s">
        <v>21</v>
      </c>
      <c r="C7" s="1">
        <v>45278</v>
      </c>
      <c r="D7" s="2">
        <v>0.98125000000000007</v>
      </c>
      <c r="E7">
        <v>84.04</v>
      </c>
      <c r="F7">
        <v>4</v>
      </c>
      <c r="G7">
        <v>1.51</v>
      </c>
      <c r="H7">
        <f t="shared" si="0"/>
        <v>337.82100000000003</v>
      </c>
      <c r="I7" t="s">
        <v>19</v>
      </c>
    </row>
    <row r="8" spans="2:20">
      <c r="H8">
        <f t="shared" si="0"/>
        <v>0</v>
      </c>
      <c r="K8" t="s">
        <v>22</v>
      </c>
      <c r="L8" s="1">
        <v>45278</v>
      </c>
      <c r="M8" s="2" t="s">
        <v>23</v>
      </c>
      <c r="N8">
        <v>26.41</v>
      </c>
      <c r="O8">
        <v>132</v>
      </c>
      <c r="P8">
        <v>15.69</v>
      </c>
      <c r="Q8">
        <f>N8*O8-P8*1.1</f>
        <v>3468.8609999999999</v>
      </c>
    </row>
    <row r="9" spans="2:20">
      <c r="H9">
        <f t="shared" si="0"/>
        <v>0</v>
      </c>
      <c r="K9" t="s">
        <v>24</v>
      </c>
      <c r="L9" s="1">
        <v>45269</v>
      </c>
      <c r="M9" s="2">
        <v>2.013888888888889E-2</v>
      </c>
      <c r="N9">
        <v>94.53</v>
      </c>
      <c r="O9">
        <v>3</v>
      </c>
      <c r="P9">
        <v>1.28</v>
      </c>
      <c r="Q9">
        <f>N9*O9-P9*1.1</f>
        <v>282.18200000000002</v>
      </c>
    </row>
    <row r="10" spans="2:20">
      <c r="H10">
        <f t="shared" si="0"/>
        <v>0</v>
      </c>
      <c r="K10" t="s">
        <v>25</v>
      </c>
      <c r="L10" s="1">
        <v>45268</v>
      </c>
      <c r="M10" s="2">
        <v>1.9444444444444445E-2</v>
      </c>
      <c r="N10">
        <v>94.58</v>
      </c>
      <c r="O10">
        <v>86</v>
      </c>
      <c r="P10">
        <v>20</v>
      </c>
      <c r="Q10">
        <f>N10*O10-P10*1.1</f>
        <v>8111.88</v>
      </c>
    </row>
    <row r="11" spans="2:20">
      <c r="B11" t="s">
        <v>26</v>
      </c>
      <c r="C11" s="1">
        <v>45246</v>
      </c>
      <c r="D11" s="2">
        <v>0.24930555555555556</v>
      </c>
      <c r="E11">
        <v>25.41</v>
      </c>
      <c r="F11">
        <v>7</v>
      </c>
      <c r="G11">
        <v>0.8</v>
      </c>
      <c r="H11">
        <f t="shared" si="0"/>
        <v>178.75</v>
      </c>
      <c r="I11" t="s">
        <v>19</v>
      </c>
      <c r="Q11">
        <f>N11*O11-P11*1.1</f>
        <v>0</v>
      </c>
    </row>
    <row r="12" spans="2:20">
      <c r="B12" t="s">
        <v>27</v>
      </c>
      <c r="C12" s="1">
        <v>45243</v>
      </c>
      <c r="D12" s="2">
        <v>0.98888888888888893</v>
      </c>
      <c r="E12">
        <v>23.48</v>
      </c>
      <c r="F12">
        <v>7</v>
      </c>
      <c r="G12">
        <v>0.74</v>
      </c>
      <c r="H12">
        <f t="shared" si="0"/>
        <v>165.17400000000001</v>
      </c>
      <c r="I12" t="s">
        <v>19</v>
      </c>
      <c r="Q12">
        <f>N12*O12-P12*1.1</f>
        <v>0</v>
      </c>
    </row>
    <row r="13" spans="2:20">
      <c r="B13" t="s">
        <v>27</v>
      </c>
      <c r="C13" s="1">
        <v>45241</v>
      </c>
      <c r="D13" s="2">
        <v>5.2777777777777778E-2</v>
      </c>
      <c r="E13">
        <v>23.79</v>
      </c>
      <c r="F13">
        <v>1</v>
      </c>
      <c r="G13">
        <v>0.1</v>
      </c>
      <c r="H13">
        <f t="shared" si="0"/>
        <v>23.9</v>
      </c>
      <c r="I13" t="s">
        <v>19</v>
      </c>
      <c r="Q13">
        <f>N13*O13-P13*1.1</f>
        <v>0</v>
      </c>
    </row>
    <row r="14" spans="2:20">
      <c r="B14" t="s">
        <v>28</v>
      </c>
      <c r="C14" s="1">
        <v>45241</v>
      </c>
      <c r="D14" s="2">
        <v>5.2083333333333336E-2</v>
      </c>
      <c r="E14">
        <v>15.365</v>
      </c>
      <c r="F14">
        <v>20</v>
      </c>
      <c r="G14">
        <v>1.39</v>
      </c>
      <c r="H14">
        <f t="shared" si="0"/>
        <v>308.82900000000001</v>
      </c>
      <c r="I14" t="s">
        <v>19</v>
      </c>
      <c r="Q14">
        <f>N14*O14-P14*1.1</f>
        <v>0</v>
      </c>
    </row>
    <row r="15" spans="2:20">
      <c r="B15" t="s">
        <v>27</v>
      </c>
      <c r="C15" s="1">
        <v>45240</v>
      </c>
      <c r="D15" s="2">
        <v>8.3333333333333332E-3</v>
      </c>
      <c r="E15">
        <v>25.25</v>
      </c>
      <c r="F15">
        <v>6</v>
      </c>
      <c r="G15">
        <v>0.68</v>
      </c>
      <c r="H15">
        <f t="shared" si="0"/>
        <v>152.24799999999999</v>
      </c>
      <c r="I15" t="s">
        <v>19</v>
      </c>
      <c r="Q15">
        <f t="shared" ref="Q15:Q78" si="1">N15*O15-P15*1.1</f>
        <v>0</v>
      </c>
    </row>
    <row r="16" spans="2:20">
      <c r="B16" t="s">
        <v>29</v>
      </c>
      <c r="C16" s="1">
        <v>45240</v>
      </c>
      <c r="D16" s="2">
        <v>6.9444444444444441E-3</v>
      </c>
      <c r="E16">
        <v>373.86</v>
      </c>
      <c r="F16">
        <v>1</v>
      </c>
      <c r="G16">
        <v>1.69</v>
      </c>
      <c r="H16">
        <f t="shared" si="0"/>
        <v>375.71899999999999</v>
      </c>
      <c r="I16" t="s">
        <v>19</v>
      </c>
      <c r="Q16">
        <f t="shared" si="1"/>
        <v>0</v>
      </c>
    </row>
    <row r="17" spans="2:17">
      <c r="B17" t="s">
        <v>28</v>
      </c>
      <c r="C17" s="1">
        <v>45239</v>
      </c>
      <c r="D17" s="2">
        <v>2.0833333333333333E-3</v>
      </c>
      <c r="E17">
        <v>15.83</v>
      </c>
      <c r="F17">
        <v>2</v>
      </c>
      <c r="G17">
        <v>0.14000000000000001</v>
      </c>
      <c r="H17">
        <f t="shared" si="0"/>
        <v>31.814</v>
      </c>
      <c r="I17" t="s">
        <v>19</v>
      </c>
      <c r="Q17">
        <f t="shared" si="1"/>
        <v>0</v>
      </c>
    </row>
    <row r="18" spans="2:17">
      <c r="B18" t="s">
        <v>30</v>
      </c>
      <c r="C18" s="1">
        <v>45238</v>
      </c>
      <c r="D18" s="2">
        <v>0.99791666666666667</v>
      </c>
      <c r="E18">
        <v>165.4</v>
      </c>
      <c r="F18">
        <v>2</v>
      </c>
      <c r="G18">
        <v>1.49</v>
      </c>
      <c r="H18">
        <f t="shared" si="0"/>
        <v>332.43900000000002</v>
      </c>
      <c r="I18" t="s">
        <v>19</v>
      </c>
      <c r="Q18">
        <f t="shared" si="1"/>
        <v>0</v>
      </c>
    </row>
    <row r="19" spans="2:17">
      <c r="B19" t="s">
        <v>31</v>
      </c>
      <c r="C19" s="1">
        <v>45238</v>
      </c>
      <c r="D19" s="2">
        <v>0.99652777777777779</v>
      </c>
      <c r="E19">
        <v>147.59</v>
      </c>
      <c r="F19">
        <v>2</v>
      </c>
      <c r="G19">
        <v>1.33</v>
      </c>
      <c r="H19">
        <f t="shared" si="0"/>
        <v>296.64300000000003</v>
      </c>
      <c r="I19" t="s">
        <v>19</v>
      </c>
      <c r="Q19">
        <f t="shared" si="1"/>
        <v>0</v>
      </c>
    </row>
    <row r="20" spans="2:17">
      <c r="B20" t="s">
        <v>32</v>
      </c>
      <c r="C20" s="1">
        <v>45226</v>
      </c>
      <c r="D20" s="2">
        <v>0.98333333333333339</v>
      </c>
      <c r="E20">
        <v>89.465000000000003</v>
      </c>
      <c r="F20">
        <v>9</v>
      </c>
      <c r="G20">
        <v>0</v>
      </c>
      <c r="H20">
        <f t="shared" si="0"/>
        <v>805.18500000000006</v>
      </c>
      <c r="I20" t="s">
        <v>33</v>
      </c>
      <c r="Q20">
        <f t="shared" si="1"/>
        <v>0</v>
      </c>
    </row>
    <row r="21" spans="2:17">
      <c r="B21" t="s">
        <v>32</v>
      </c>
      <c r="C21" s="1">
        <v>45224</v>
      </c>
      <c r="D21" s="2">
        <v>0.91736111111111107</v>
      </c>
      <c r="E21">
        <v>90.88</v>
      </c>
      <c r="F21">
        <v>8</v>
      </c>
      <c r="G21">
        <v>0</v>
      </c>
      <c r="H21">
        <f t="shared" si="0"/>
        <v>727.04</v>
      </c>
      <c r="I21" t="s">
        <v>33</v>
      </c>
      <c r="Q21">
        <f t="shared" si="1"/>
        <v>0</v>
      </c>
    </row>
    <row r="22" spans="2:17">
      <c r="B22" t="s">
        <v>32</v>
      </c>
      <c r="C22" s="1">
        <v>45222</v>
      </c>
      <c r="D22" s="2">
        <v>0.96875</v>
      </c>
      <c r="E22">
        <v>90.647000000000006</v>
      </c>
      <c r="F22">
        <v>9</v>
      </c>
      <c r="G22">
        <v>0</v>
      </c>
      <c r="H22">
        <f t="shared" si="0"/>
        <v>815.82300000000009</v>
      </c>
      <c r="I22" t="s">
        <v>33</v>
      </c>
      <c r="Q22">
        <f t="shared" si="1"/>
        <v>0</v>
      </c>
    </row>
    <row r="23" spans="2:17">
      <c r="B23" t="s">
        <v>32</v>
      </c>
      <c r="C23" s="1">
        <v>45220</v>
      </c>
      <c r="D23" s="2">
        <v>0.18888888888888888</v>
      </c>
      <c r="E23">
        <v>90.998000000000005</v>
      </c>
      <c r="F23">
        <v>9</v>
      </c>
      <c r="G23">
        <v>0</v>
      </c>
      <c r="H23">
        <f t="shared" si="0"/>
        <v>818.98200000000008</v>
      </c>
      <c r="I23" t="s">
        <v>33</v>
      </c>
      <c r="Q23">
        <f t="shared" si="1"/>
        <v>0</v>
      </c>
    </row>
    <row r="24" spans="2:17">
      <c r="B24" t="s">
        <v>32</v>
      </c>
      <c r="C24" s="1">
        <v>45220</v>
      </c>
      <c r="D24" s="2">
        <v>0.18402777777777779</v>
      </c>
      <c r="E24">
        <v>90.938999999999993</v>
      </c>
      <c r="F24">
        <v>9</v>
      </c>
      <c r="G24">
        <v>0</v>
      </c>
      <c r="H24">
        <f t="shared" si="0"/>
        <v>818.45099999999991</v>
      </c>
      <c r="I24" t="s">
        <v>33</v>
      </c>
      <c r="Q24">
        <f t="shared" si="1"/>
        <v>0</v>
      </c>
    </row>
    <row r="25" spans="2:17">
      <c r="B25" t="s">
        <v>32</v>
      </c>
      <c r="C25" s="1">
        <v>45219</v>
      </c>
      <c r="D25" s="2">
        <v>0.88124999999999998</v>
      </c>
      <c r="E25">
        <v>91.61</v>
      </c>
      <c r="F25">
        <v>8</v>
      </c>
      <c r="G25">
        <v>0</v>
      </c>
      <c r="H25">
        <f t="shared" si="0"/>
        <v>732.88</v>
      </c>
      <c r="I25" t="s">
        <v>33</v>
      </c>
      <c r="Q25">
        <f t="shared" si="1"/>
        <v>0</v>
      </c>
    </row>
    <row r="26" spans="2:17">
      <c r="B26" t="s">
        <v>32</v>
      </c>
      <c r="C26" s="1">
        <v>45218</v>
      </c>
      <c r="D26" s="2">
        <v>0.87152777777777779</v>
      </c>
      <c r="E26">
        <v>92.5</v>
      </c>
      <c r="F26">
        <v>9</v>
      </c>
      <c r="G26">
        <v>0</v>
      </c>
      <c r="H26">
        <f t="shared" si="0"/>
        <v>832.5</v>
      </c>
      <c r="I26" t="s">
        <v>33</v>
      </c>
      <c r="Q26">
        <f t="shared" si="1"/>
        <v>0</v>
      </c>
    </row>
    <row r="27" spans="2:17">
      <c r="B27" t="s">
        <v>32</v>
      </c>
      <c r="C27" s="1">
        <v>45217</v>
      </c>
      <c r="D27" s="2">
        <v>0.8666666666666667</v>
      </c>
      <c r="E27">
        <v>93.57</v>
      </c>
      <c r="F27">
        <v>9</v>
      </c>
      <c r="G27">
        <v>0</v>
      </c>
      <c r="H27">
        <f t="shared" si="0"/>
        <v>842.12999999999988</v>
      </c>
      <c r="I27" t="s">
        <v>34</v>
      </c>
      <c r="Q27">
        <f t="shared" si="1"/>
        <v>0</v>
      </c>
    </row>
    <row r="28" spans="2:17">
      <c r="H28">
        <f t="shared" si="0"/>
        <v>0</v>
      </c>
      <c r="K28" t="s">
        <v>35</v>
      </c>
      <c r="L28" s="1">
        <v>45216</v>
      </c>
      <c r="M28" s="2">
        <v>0.95763888888888893</v>
      </c>
      <c r="N28">
        <v>12.6813</v>
      </c>
      <c r="O28">
        <v>2</v>
      </c>
      <c r="P28">
        <v>0.11</v>
      </c>
      <c r="Q28">
        <f t="shared" si="1"/>
        <v>25.241600000000002</v>
      </c>
    </row>
    <row r="29" spans="2:17">
      <c r="B29" t="s">
        <v>32</v>
      </c>
      <c r="C29" s="1">
        <v>45216</v>
      </c>
      <c r="D29" s="2">
        <v>0.89166666666666661</v>
      </c>
      <c r="E29">
        <v>93.34</v>
      </c>
      <c r="F29">
        <v>8</v>
      </c>
      <c r="G29">
        <v>0</v>
      </c>
      <c r="H29">
        <f t="shared" si="0"/>
        <v>746.72</v>
      </c>
      <c r="I29" t="s">
        <v>34</v>
      </c>
      <c r="Q29">
        <f t="shared" si="1"/>
        <v>0</v>
      </c>
    </row>
    <row r="30" spans="2:17">
      <c r="B30" t="s">
        <v>25</v>
      </c>
      <c r="C30" s="1">
        <v>45210</v>
      </c>
      <c r="D30" s="2">
        <v>0.95624999999999993</v>
      </c>
      <c r="E30">
        <v>87.844999999999999</v>
      </c>
      <c r="F30">
        <v>13</v>
      </c>
      <c r="G30">
        <v>5.14</v>
      </c>
      <c r="H30">
        <f t="shared" si="0"/>
        <v>1147.6389999999999</v>
      </c>
      <c r="Q30">
        <f t="shared" si="1"/>
        <v>0</v>
      </c>
    </row>
    <row r="31" spans="2:17">
      <c r="B31" t="s">
        <v>25</v>
      </c>
      <c r="C31" s="1">
        <v>45204</v>
      </c>
      <c r="D31" s="2">
        <v>0.94374999999999998</v>
      </c>
      <c r="E31">
        <v>86.064999999999998</v>
      </c>
      <c r="F31">
        <v>10</v>
      </c>
      <c r="G31">
        <v>3.88</v>
      </c>
      <c r="H31">
        <f t="shared" si="0"/>
        <v>864.91800000000001</v>
      </c>
      <c r="Q31">
        <f t="shared" si="1"/>
        <v>0</v>
      </c>
    </row>
    <row r="32" spans="2:17">
      <c r="B32" t="s">
        <v>25</v>
      </c>
      <c r="C32" s="1">
        <v>45204</v>
      </c>
      <c r="D32" s="2">
        <v>0.94097222222222221</v>
      </c>
      <c r="E32">
        <v>86.04</v>
      </c>
      <c r="F32">
        <v>10</v>
      </c>
      <c r="G32">
        <v>3.87</v>
      </c>
      <c r="H32">
        <f t="shared" si="0"/>
        <v>864.65700000000004</v>
      </c>
      <c r="Q32">
        <f t="shared" si="1"/>
        <v>0</v>
      </c>
    </row>
    <row r="33" spans="2:20">
      <c r="B33" t="s">
        <v>25</v>
      </c>
      <c r="C33" s="1">
        <v>45198</v>
      </c>
      <c r="D33" s="2">
        <v>0.96527777777777779</v>
      </c>
      <c r="E33">
        <v>89.25</v>
      </c>
      <c r="F33">
        <v>2</v>
      </c>
      <c r="G33">
        <v>0.8</v>
      </c>
      <c r="H33">
        <f t="shared" si="0"/>
        <v>179.38</v>
      </c>
      <c r="Q33">
        <f t="shared" si="1"/>
        <v>0</v>
      </c>
    </row>
    <row r="34" spans="2:20">
      <c r="B34" t="s">
        <v>25</v>
      </c>
      <c r="C34" s="1">
        <v>45190</v>
      </c>
      <c r="D34" s="2">
        <v>0.95694444444444438</v>
      </c>
      <c r="E34">
        <v>90.915000000000006</v>
      </c>
      <c r="F34">
        <v>20</v>
      </c>
      <c r="G34">
        <v>8.19</v>
      </c>
      <c r="H34">
        <f t="shared" si="0"/>
        <v>1827.3090000000002</v>
      </c>
      <c r="Q34">
        <f t="shared" si="1"/>
        <v>0</v>
      </c>
    </row>
    <row r="35" spans="2:20">
      <c r="B35" t="s">
        <v>25</v>
      </c>
      <c r="C35" s="1">
        <v>45190</v>
      </c>
      <c r="D35" s="2">
        <v>0.95000000000000007</v>
      </c>
      <c r="E35">
        <v>91.125</v>
      </c>
      <c r="F35">
        <v>20</v>
      </c>
      <c r="G35">
        <v>8.1999999999999993</v>
      </c>
      <c r="H35">
        <f t="shared" si="0"/>
        <v>1831.52</v>
      </c>
      <c r="Q35">
        <f t="shared" si="1"/>
        <v>0</v>
      </c>
    </row>
    <row r="36" spans="2:20">
      <c r="B36" t="s">
        <v>25</v>
      </c>
      <c r="C36" s="1">
        <v>45142</v>
      </c>
      <c r="D36" s="2">
        <v>0.96180555555555547</v>
      </c>
      <c r="E36">
        <v>95.655000000000001</v>
      </c>
      <c r="F36">
        <v>10</v>
      </c>
      <c r="G36">
        <v>4.3</v>
      </c>
      <c r="H36">
        <f t="shared" si="0"/>
        <v>961.28</v>
      </c>
      <c r="Q36">
        <f t="shared" si="1"/>
        <v>0</v>
      </c>
      <c r="S36" t="s">
        <v>55</v>
      </c>
      <c r="T36">
        <f>Q28-H41</f>
        <v>3.3916000000000039</v>
      </c>
    </row>
    <row r="37" spans="2:20">
      <c r="H37">
        <f t="shared" si="0"/>
        <v>0</v>
      </c>
      <c r="K37" t="s">
        <v>36</v>
      </c>
      <c r="L37" s="1">
        <v>45142</v>
      </c>
      <c r="M37" s="2">
        <v>0.95416666666666661</v>
      </c>
      <c r="N37">
        <v>98.572000000000003</v>
      </c>
      <c r="O37">
        <v>39</v>
      </c>
      <c r="P37">
        <v>17.3</v>
      </c>
      <c r="Q37">
        <f t="shared" si="1"/>
        <v>3825.2779999999998</v>
      </c>
    </row>
    <row r="38" spans="2:20">
      <c r="H38">
        <f t="shared" si="0"/>
        <v>0</v>
      </c>
      <c r="K38" t="s">
        <v>36</v>
      </c>
      <c r="L38" s="1">
        <v>45138</v>
      </c>
      <c r="M38" s="2">
        <v>0.89444444444444438</v>
      </c>
      <c r="N38">
        <v>100.5</v>
      </c>
      <c r="O38">
        <v>11</v>
      </c>
      <c r="P38">
        <v>4.9800000000000004</v>
      </c>
      <c r="Q38">
        <f t="shared" si="1"/>
        <v>1100.0219999999999</v>
      </c>
    </row>
    <row r="39" spans="2:20">
      <c r="H39">
        <f t="shared" si="0"/>
        <v>0</v>
      </c>
      <c r="K39" t="s">
        <v>32</v>
      </c>
      <c r="L39" s="1">
        <v>45138</v>
      </c>
      <c r="M39" s="2">
        <v>0.89097222222222217</v>
      </c>
      <c r="N39">
        <v>100.5</v>
      </c>
      <c r="O39">
        <v>28</v>
      </c>
      <c r="P39">
        <v>12.66</v>
      </c>
      <c r="Q39">
        <f t="shared" si="1"/>
        <v>2800.0740000000001</v>
      </c>
    </row>
    <row r="40" spans="2:20">
      <c r="B40" t="s">
        <v>25</v>
      </c>
      <c r="C40" s="1">
        <v>45115</v>
      </c>
      <c r="D40" s="2">
        <v>2.013888888888889E-2</v>
      </c>
      <c r="E40">
        <v>99.36</v>
      </c>
      <c r="F40">
        <v>1</v>
      </c>
      <c r="G40">
        <v>0.45</v>
      </c>
      <c r="H40">
        <f t="shared" si="0"/>
        <v>99.855000000000004</v>
      </c>
      <c r="Q40">
        <f t="shared" si="1"/>
        <v>0</v>
      </c>
    </row>
    <row r="41" spans="2:20">
      <c r="B41" t="s">
        <v>35</v>
      </c>
      <c r="C41" s="1">
        <v>45042</v>
      </c>
      <c r="D41" s="2">
        <v>0.95347222222222217</v>
      </c>
      <c r="E41">
        <v>10.87</v>
      </c>
      <c r="F41">
        <v>2</v>
      </c>
      <c r="G41">
        <v>0.1</v>
      </c>
      <c r="H41">
        <f t="shared" si="0"/>
        <v>21.849999999999998</v>
      </c>
      <c r="Q41">
        <f t="shared" si="1"/>
        <v>0</v>
      </c>
    </row>
    <row r="42" spans="2:20">
      <c r="B42" t="s">
        <v>32</v>
      </c>
      <c r="C42" s="1">
        <v>45003</v>
      </c>
      <c r="D42" s="2">
        <v>0.1986111111111111</v>
      </c>
      <c r="E42">
        <v>87.674999999999997</v>
      </c>
      <c r="F42">
        <v>7</v>
      </c>
      <c r="G42">
        <v>0</v>
      </c>
      <c r="H42">
        <f t="shared" si="0"/>
        <v>613.72500000000002</v>
      </c>
      <c r="Q42">
        <f t="shared" si="1"/>
        <v>0</v>
      </c>
    </row>
    <row r="43" spans="2:20">
      <c r="B43" t="s">
        <v>32</v>
      </c>
      <c r="C43" s="1">
        <v>44987</v>
      </c>
      <c r="D43" s="2">
        <v>6.2499999999999995E-3</v>
      </c>
      <c r="E43">
        <v>89.984999999999999</v>
      </c>
      <c r="F43">
        <v>11</v>
      </c>
      <c r="G43">
        <v>0</v>
      </c>
      <c r="H43">
        <f t="shared" si="0"/>
        <v>989.83500000000004</v>
      </c>
      <c r="Q43">
        <f t="shared" si="1"/>
        <v>0</v>
      </c>
    </row>
    <row r="44" spans="2:20">
      <c r="B44" t="s">
        <v>32</v>
      </c>
      <c r="C44" s="1">
        <v>44987</v>
      </c>
      <c r="D44" s="2">
        <v>4.8611111111111112E-3</v>
      </c>
      <c r="E44">
        <v>89.984999999999999</v>
      </c>
      <c r="F44">
        <v>10</v>
      </c>
      <c r="G44">
        <v>0</v>
      </c>
      <c r="H44">
        <f t="shared" si="0"/>
        <v>899.85</v>
      </c>
      <c r="Q44">
        <f t="shared" si="1"/>
        <v>0</v>
      </c>
    </row>
    <row r="45" spans="2:20">
      <c r="B45" t="s">
        <v>24</v>
      </c>
      <c r="C45" s="1">
        <v>44985</v>
      </c>
      <c r="D45" s="2">
        <v>0.95972222222222225</v>
      </c>
      <c r="E45">
        <v>100.55</v>
      </c>
      <c r="F45">
        <v>3</v>
      </c>
      <c r="G45">
        <v>0</v>
      </c>
      <c r="H45">
        <f t="shared" si="0"/>
        <v>301.64999999999998</v>
      </c>
      <c r="Q45">
        <f t="shared" si="1"/>
        <v>0</v>
      </c>
    </row>
    <row r="46" spans="2:20">
      <c r="B46" t="s">
        <v>36</v>
      </c>
      <c r="C46" s="1">
        <v>44985</v>
      </c>
      <c r="D46" s="2">
        <v>0.24236111111111111</v>
      </c>
      <c r="E46">
        <v>90.165000000000006</v>
      </c>
      <c r="F46">
        <v>10</v>
      </c>
      <c r="G46">
        <v>0</v>
      </c>
      <c r="H46">
        <f t="shared" si="0"/>
        <v>901.65000000000009</v>
      </c>
      <c r="Q46">
        <f t="shared" si="1"/>
        <v>0</v>
      </c>
    </row>
    <row r="47" spans="2:20">
      <c r="B47" t="s">
        <v>36</v>
      </c>
      <c r="C47" s="1">
        <v>44985</v>
      </c>
      <c r="D47" s="2">
        <v>9.7222222222222224E-3</v>
      </c>
      <c r="E47">
        <v>90.719899999999996</v>
      </c>
      <c r="F47">
        <v>5</v>
      </c>
      <c r="G47">
        <v>0</v>
      </c>
      <c r="H47">
        <f t="shared" si="0"/>
        <v>453.59949999999998</v>
      </c>
      <c r="Q47">
        <f t="shared" si="1"/>
        <v>0</v>
      </c>
    </row>
    <row r="48" spans="2:20">
      <c r="B48" t="s">
        <v>36</v>
      </c>
      <c r="C48" s="1">
        <v>44981</v>
      </c>
      <c r="D48" s="2">
        <v>0.98958333333333337</v>
      </c>
      <c r="E48">
        <v>89.36</v>
      </c>
      <c r="F48">
        <v>20</v>
      </c>
      <c r="G48">
        <v>0</v>
      </c>
      <c r="H48">
        <f t="shared" si="0"/>
        <v>1787.2</v>
      </c>
      <c r="Q48">
        <f t="shared" si="1"/>
        <v>0</v>
      </c>
    </row>
    <row r="49" spans="2:17">
      <c r="B49" t="s">
        <v>36</v>
      </c>
      <c r="C49" s="1">
        <v>44981</v>
      </c>
      <c r="D49" s="2">
        <v>0.23124999999999998</v>
      </c>
      <c r="E49">
        <v>91</v>
      </c>
      <c r="F49">
        <v>5</v>
      </c>
      <c r="G49">
        <v>0</v>
      </c>
      <c r="H49">
        <f t="shared" si="0"/>
        <v>455</v>
      </c>
      <c r="Q49">
        <f t="shared" si="1"/>
        <v>0</v>
      </c>
    </row>
    <row r="50" spans="2:17">
      <c r="B50" t="s">
        <v>36</v>
      </c>
      <c r="C50" s="1">
        <v>44979</v>
      </c>
      <c r="D50" s="2">
        <v>0.98749999999999993</v>
      </c>
      <c r="E50">
        <v>90.79</v>
      </c>
      <c r="F50">
        <v>10</v>
      </c>
      <c r="G50">
        <v>0</v>
      </c>
      <c r="H50">
        <f t="shared" si="0"/>
        <v>907.90000000000009</v>
      </c>
      <c r="Q50">
        <f t="shared" si="1"/>
        <v>0</v>
      </c>
    </row>
    <row r="51" spans="2:17">
      <c r="H51">
        <f t="shared" si="0"/>
        <v>0</v>
      </c>
      <c r="K51" t="s">
        <v>37</v>
      </c>
      <c r="L51" s="1">
        <v>44973</v>
      </c>
      <c r="M51" s="2">
        <v>0.9590277777777777</v>
      </c>
      <c r="N51">
        <v>34.643799999999999</v>
      </c>
      <c r="O51">
        <v>20</v>
      </c>
      <c r="P51">
        <v>3.11</v>
      </c>
      <c r="Q51">
        <f t="shared" si="1"/>
        <v>689.45499999999993</v>
      </c>
    </row>
    <row r="52" spans="2:17">
      <c r="B52" t="s">
        <v>38</v>
      </c>
      <c r="C52" s="1">
        <v>44967</v>
      </c>
      <c r="D52" s="2">
        <v>0.9770833333333333</v>
      </c>
      <c r="E52">
        <v>25.634599999999999</v>
      </c>
      <c r="F52">
        <v>20</v>
      </c>
      <c r="G52">
        <v>0</v>
      </c>
      <c r="H52">
        <f t="shared" si="0"/>
        <v>512.69200000000001</v>
      </c>
      <c r="Q52">
        <f t="shared" si="1"/>
        <v>0</v>
      </c>
    </row>
    <row r="53" spans="2:17">
      <c r="B53" t="s">
        <v>37</v>
      </c>
      <c r="C53" s="1">
        <v>44967</v>
      </c>
      <c r="D53" s="2">
        <v>0.98263888888888884</v>
      </c>
      <c r="E53">
        <v>29.58</v>
      </c>
      <c r="F53">
        <v>20</v>
      </c>
      <c r="G53">
        <v>0</v>
      </c>
      <c r="H53">
        <f t="shared" si="0"/>
        <v>591.59999999999991</v>
      </c>
      <c r="Q53">
        <f t="shared" si="1"/>
        <v>0</v>
      </c>
    </row>
    <row r="54" spans="2:17">
      <c r="B54" t="s">
        <v>38</v>
      </c>
      <c r="C54" s="1">
        <v>44956</v>
      </c>
      <c r="D54" s="2">
        <v>0.98749999999999993</v>
      </c>
      <c r="E54">
        <v>26.35</v>
      </c>
      <c r="F54">
        <v>35</v>
      </c>
      <c r="G54">
        <v>0</v>
      </c>
      <c r="H54">
        <f t="shared" si="0"/>
        <v>922.25</v>
      </c>
      <c r="Q54">
        <f t="shared" si="1"/>
        <v>0</v>
      </c>
    </row>
    <row r="55" spans="2:17">
      <c r="B55" t="s">
        <v>38</v>
      </c>
      <c r="C55" s="1">
        <v>44951</v>
      </c>
      <c r="D55" s="2">
        <v>0.98749999999999993</v>
      </c>
      <c r="E55">
        <v>26.99</v>
      </c>
      <c r="F55">
        <v>35</v>
      </c>
      <c r="G55">
        <v>0</v>
      </c>
      <c r="H55">
        <f t="shared" si="0"/>
        <v>944.65</v>
      </c>
      <c r="Q55">
        <f t="shared" si="1"/>
        <v>0</v>
      </c>
    </row>
    <row r="56" spans="2:17">
      <c r="H56">
        <f t="shared" si="0"/>
        <v>0</v>
      </c>
      <c r="K56" t="s">
        <v>40</v>
      </c>
      <c r="L56" s="1">
        <v>44951</v>
      </c>
      <c r="M56" s="2">
        <v>6.9444444444444447E-4</v>
      </c>
      <c r="N56">
        <v>200.04</v>
      </c>
      <c r="O56">
        <v>30</v>
      </c>
      <c r="P56">
        <v>20</v>
      </c>
      <c r="Q56">
        <f t="shared" si="1"/>
        <v>5979.2</v>
      </c>
    </row>
    <row r="57" spans="2:17">
      <c r="B57" t="s">
        <v>38</v>
      </c>
      <c r="C57" s="1">
        <v>44950</v>
      </c>
      <c r="D57" s="2">
        <v>0.98749999999999993</v>
      </c>
      <c r="E57">
        <v>26.99</v>
      </c>
      <c r="F57">
        <v>35</v>
      </c>
      <c r="G57">
        <v>0</v>
      </c>
      <c r="H57">
        <f t="shared" si="0"/>
        <v>944.65</v>
      </c>
      <c r="Q57">
        <f t="shared" si="1"/>
        <v>0</v>
      </c>
    </row>
    <row r="58" spans="2:17">
      <c r="H58">
        <f t="shared" si="0"/>
        <v>0</v>
      </c>
      <c r="Q58">
        <f t="shared" si="1"/>
        <v>0</v>
      </c>
    </row>
    <row r="59" spans="2:17">
      <c r="B59" t="s">
        <v>38</v>
      </c>
      <c r="C59" s="1">
        <v>44932</v>
      </c>
      <c r="D59" s="2">
        <v>1.8055555555555557E-2</v>
      </c>
      <c r="E59">
        <v>25.97</v>
      </c>
      <c r="F59">
        <v>7</v>
      </c>
      <c r="G59">
        <v>0</v>
      </c>
      <c r="H59">
        <f t="shared" si="0"/>
        <v>181.79</v>
      </c>
      <c r="K59" t="s">
        <v>40</v>
      </c>
      <c r="L59" s="1">
        <v>44950</v>
      </c>
      <c r="M59" s="2">
        <v>0.66875000000000007</v>
      </c>
      <c r="N59">
        <v>200.4</v>
      </c>
      <c r="O59">
        <v>20</v>
      </c>
      <c r="P59">
        <v>18.03</v>
      </c>
      <c r="Q59">
        <f t="shared" si="1"/>
        <v>3988.1669999999999</v>
      </c>
    </row>
    <row r="60" spans="2:17">
      <c r="Q60">
        <f t="shared" si="1"/>
        <v>0</v>
      </c>
    </row>
    <row r="61" spans="2:17">
      <c r="Q61">
        <f t="shared" si="1"/>
        <v>0</v>
      </c>
    </row>
    <row r="62" spans="2:17">
      <c r="H62" t="s">
        <v>39</v>
      </c>
      <c r="Q62">
        <f t="shared" si="1"/>
        <v>0</v>
      </c>
    </row>
    <row r="63" spans="2:17">
      <c r="Q63">
        <f t="shared" si="1"/>
        <v>0</v>
      </c>
    </row>
    <row r="64" spans="2:17">
      <c r="Q64">
        <f t="shared" si="1"/>
        <v>0</v>
      </c>
    </row>
    <row r="65" spans="17:17">
      <c r="Q65">
        <f t="shared" si="1"/>
        <v>0</v>
      </c>
    </row>
    <row r="66" spans="17:17">
      <c r="Q66">
        <f t="shared" si="1"/>
        <v>0</v>
      </c>
    </row>
    <row r="67" spans="17:17">
      <c r="Q67">
        <f t="shared" si="1"/>
        <v>0</v>
      </c>
    </row>
    <row r="68" spans="17:17">
      <c r="Q68">
        <f t="shared" si="1"/>
        <v>0</v>
      </c>
    </row>
    <row r="69" spans="17:17">
      <c r="Q69">
        <f t="shared" si="1"/>
        <v>0</v>
      </c>
    </row>
    <row r="70" spans="17:17">
      <c r="Q70">
        <f t="shared" si="1"/>
        <v>0</v>
      </c>
    </row>
    <row r="71" spans="17:17">
      <c r="Q71">
        <f t="shared" si="1"/>
        <v>0</v>
      </c>
    </row>
    <row r="72" spans="17:17">
      <c r="Q72">
        <f t="shared" si="1"/>
        <v>0</v>
      </c>
    </row>
    <row r="73" spans="17:17">
      <c r="Q73">
        <f t="shared" si="1"/>
        <v>0</v>
      </c>
    </row>
    <row r="74" spans="17:17">
      <c r="Q74">
        <f t="shared" si="1"/>
        <v>0</v>
      </c>
    </row>
    <row r="75" spans="17:17">
      <c r="Q75">
        <f t="shared" si="1"/>
        <v>0</v>
      </c>
    </row>
    <row r="76" spans="17:17">
      <c r="Q76">
        <f t="shared" si="1"/>
        <v>0</v>
      </c>
    </row>
    <row r="77" spans="17:17">
      <c r="Q77">
        <f t="shared" si="1"/>
        <v>0</v>
      </c>
    </row>
    <row r="78" spans="17:17">
      <c r="Q78">
        <f t="shared" si="1"/>
        <v>0</v>
      </c>
    </row>
    <row r="79" spans="17:17">
      <c r="Q79">
        <f t="shared" ref="Q79:Q88" si="2">N79*O79-P79*1.1</f>
        <v>0</v>
      </c>
    </row>
    <row r="80" spans="17:17">
      <c r="Q80">
        <f t="shared" si="2"/>
        <v>0</v>
      </c>
    </row>
    <row r="81" spans="17:17">
      <c r="Q81">
        <f t="shared" si="2"/>
        <v>0</v>
      </c>
    </row>
    <row r="82" spans="17:17">
      <c r="Q82">
        <f t="shared" si="2"/>
        <v>0</v>
      </c>
    </row>
    <row r="83" spans="17:17">
      <c r="Q83">
        <f t="shared" si="2"/>
        <v>0</v>
      </c>
    </row>
    <row r="84" spans="17:17">
      <c r="Q84">
        <f t="shared" si="2"/>
        <v>0</v>
      </c>
    </row>
    <row r="85" spans="17:17">
      <c r="Q85">
        <f t="shared" si="2"/>
        <v>0</v>
      </c>
    </row>
    <row r="86" spans="17:17">
      <c r="Q86">
        <f t="shared" si="2"/>
        <v>0</v>
      </c>
    </row>
    <row r="87" spans="17:17">
      <c r="Q87">
        <f t="shared" si="2"/>
        <v>0</v>
      </c>
    </row>
    <row r="88" spans="17:17">
      <c r="Q88">
        <f t="shared" si="2"/>
        <v>0</v>
      </c>
    </row>
    <row r="97" spans="5:23">
      <c r="G97" s="1"/>
      <c r="H97" s="2"/>
    </row>
    <row r="98" spans="5:23">
      <c r="G98" s="1"/>
      <c r="H98" s="2"/>
    </row>
    <row r="99" spans="5:23">
      <c r="G99" s="1"/>
      <c r="H99" s="2"/>
    </row>
    <row r="105" spans="5:23">
      <c r="E105" t="s">
        <v>41</v>
      </c>
    </row>
    <row r="106" spans="5:23">
      <c r="E106" t="s">
        <v>0</v>
      </c>
      <c r="F106" t="s">
        <v>1</v>
      </c>
      <c r="G106" t="s">
        <v>2</v>
      </c>
      <c r="H106" t="s">
        <v>3</v>
      </c>
      <c r="I106" t="s">
        <v>4</v>
      </c>
      <c r="J106" t="s">
        <v>5</v>
      </c>
      <c r="K106" t="s">
        <v>6</v>
      </c>
      <c r="L106" t="s">
        <v>7</v>
      </c>
      <c r="M106" t="s">
        <v>8</v>
      </c>
      <c r="N106" t="s">
        <v>0</v>
      </c>
      <c r="O106" t="s">
        <v>9</v>
      </c>
      <c r="P106" t="s">
        <v>10</v>
      </c>
      <c r="Q106" t="s">
        <v>11</v>
      </c>
      <c r="R106" t="s">
        <v>12</v>
      </c>
      <c r="S106" t="s">
        <v>13</v>
      </c>
      <c r="T106" t="s">
        <v>14</v>
      </c>
      <c r="U106" t="s">
        <v>15</v>
      </c>
      <c r="V106" t="s">
        <v>16</v>
      </c>
      <c r="W106" t="s">
        <v>17</v>
      </c>
    </row>
    <row r="107" spans="5:23">
      <c r="E107" t="s">
        <v>38</v>
      </c>
      <c r="F107" s="1">
        <v>44967</v>
      </c>
      <c r="G107" s="2">
        <v>0.9770833333333333</v>
      </c>
      <c r="H107">
        <v>25.634599999999999</v>
      </c>
      <c r="I107">
        <v>20</v>
      </c>
      <c r="J107">
        <v>0</v>
      </c>
      <c r="K107">
        <v>512.69200000000001</v>
      </c>
      <c r="T107">
        <v>0</v>
      </c>
    </row>
    <row r="108" spans="5:23">
      <c r="E108" t="s">
        <v>38</v>
      </c>
      <c r="F108" s="1">
        <v>44956</v>
      </c>
      <c r="G108" s="2">
        <v>0.98749999999999993</v>
      </c>
      <c r="H108">
        <v>26.35</v>
      </c>
      <c r="I108">
        <v>35</v>
      </c>
      <c r="J108">
        <v>0</v>
      </c>
      <c r="K108">
        <v>922.25</v>
      </c>
      <c r="T108">
        <v>0</v>
      </c>
    </row>
    <row r="109" spans="5:23">
      <c r="E109" t="s">
        <v>38</v>
      </c>
      <c r="F109" s="1">
        <v>44951</v>
      </c>
      <c r="G109" s="2">
        <v>0.98749999999999993</v>
      </c>
      <c r="H109">
        <v>26.99</v>
      </c>
      <c r="I109">
        <v>35</v>
      </c>
      <c r="J109">
        <v>0</v>
      </c>
      <c r="K109">
        <v>944.65</v>
      </c>
      <c r="T109">
        <v>0</v>
      </c>
    </row>
    <row r="110" spans="5:23">
      <c r="E110" t="s">
        <v>38</v>
      </c>
      <c r="F110" s="1">
        <v>44950</v>
      </c>
      <c r="G110" s="2">
        <v>0.98749999999999993</v>
      </c>
      <c r="H110">
        <v>26.99</v>
      </c>
      <c r="I110">
        <v>35</v>
      </c>
      <c r="J110">
        <v>0</v>
      </c>
      <c r="K110">
        <v>944.65</v>
      </c>
      <c r="T110">
        <v>0</v>
      </c>
    </row>
    <row r="111" spans="5:23">
      <c r="E111" t="s">
        <v>38</v>
      </c>
      <c r="F111" s="1">
        <v>44932</v>
      </c>
      <c r="G111" s="2">
        <v>1.8055555555555557E-2</v>
      </c>
      <c r="H111">
        <v>25.97</v>
      </c>
      <c r="I111">
        <v>7</v>
      </c>
      <c r="J111">
        <v>0</v>
      </c>
      <c r="K111">
        <v>181.79</v>
      </c>
      <c r="N111" t="s">
        <v>40</v>
      </c>
      <c r="O111" s="1">
        <v>44950</v>
      </c>
      <c r="P111" s="2">
        <v>0.66875000000000007</v>
      </c>
      <c r="Q111">
        <v>200.4</v>
      </c>
      <c r="R111">
        <v>20</v>
      </c>
      <c r="S111">
        <v>18.03</v>
      </c>
      <c r="T111">
        <v>3988.1669999999999</v>
      </c>
    </row>
    <row r="112" spans="5:23">
      <c r="J112" t="s">
        <v>43</v>
      </c>
      <c r="K112">
        <f>SUM(K107:K111)</f>
        <v>3506.0320000000002</v>
      </c>
    </row>
    <row r="115" spans="5:23">
      <c r="E115" t="s">
        <v>42</v>
      </c>
    </row>
    <row r="116" spans="5:23">
      <c r="E116" t="s">
        <v>0</v>
      </c>
      <c r="F116" t="s">
        <v>1</v>
      </c>
      <c r="G116" t="s">
        <v>2</v>
      </c>
      <c r="H116" t="s">
        <v>3</v>
      </c>
      <c r="I116" t="s">
        <v>4</v>
      </c>
      <c r="J116" t="s">
        <v>5</v>
      </c>
      <c r="K116" t="s">
        <v>6</v>
      </c>
      <c r="L116" t="s">
        <v>7</v>
      </c>
      <c r="M116" t="s">
        <v>8</v>
      </c>
      <c r="N116" t="s">
        <v>0</v>
      </c>
      <c r="O116" t="s">
        <v>9</v>
      </c>
      <c r="P116" t="s">
        <v>10</v>
      </c>
      <c r="Q116" t="s">
        <v>11</v>
      </c>
      <c r="R116" t="s">
        <v>12</v>
      </c>
      <c r="S116" t="s">
        <v>13</v>
      </c>
      <c r="T116" t="s">
        <v>14</v>
      </c>
      <c r="U116" t="s">
        <v>15</v>
      </c>
      <c r="V116" t="s">
        <v>16</v>
      </c>
      <c r="W116" t="s">
        <v>17</v>
      </c>
    </row>
    <row r="117" spans="5:23">
      <c r="K117">
        <v>0</v>
      </c>
      <c r="N117" t="s">
        <v>22</v>
      </c>
      <c r="O117" s="1">
        <v>45278</v>
      </c>
      <c r="P117" s="2" t="s">
        <v>23</v>
      </c>
      <c r="Q117">
        <v>26.41</v>
      </c>
      <c r="R117">
        <v>132</v>
      </c>
      <c r="S117">
        <v>15.69</v>
      </c>
      <c r="T117">
        <v>3468.8609999999999</v>
      </c>
    </row>
    <row r="120" spans="5:23">
      <c r="O120" t="s">
        <v>44</v>
      </c>
      <c r="P120">
        <f>T117-K112</f>
        <v>-37.171000000000276</v>
      </c>
    </row>
    <row r="123" spans="5:23">
      <c r="E123" t="s">
        <v>45</v>
      </c>
    </row>
    <row r="124" spans="5:23">
      <c r="E124" t="s">
        <v>0</v>
      </c>
      <c r="F124" t="s">
        <v>1</v>
      </c>
      <c r="G124" t="s">
        <v>2</v>
      </c>
      <c r="H124" t="s">
        <v>3</v>
      </c>
      <c r="I124" t="s">
        <v>4</v>
      </c>
      <c r="J124" t="s">
        <v>5</v>
      </c>
      <c r="K124" t="s">
        <v>6</v>
      </c>
      <c r="L124" t="s">
        <v>7</v>
      </c>
      <c r="M124" t="s">
        <v>8</v>
      </c>
      <c r="N124" t="s">
        <v>0</v>
      </c>
      <c r="O124" t="s">
        <v>9</v>
      </c>
      <c r="P124" t="s">
        <v>10</v>
      </c>
      <c r="Q124" t="s">
        <v>11</v>
      </c>
      <c r="R124" t="s">
        <v>12</v>
      </c>
      <c r="S124" t="s">
        <v>13</v>
      </c>
      <c r="T124" t="s">
        <v>14</v>
      </c>
      <c r="U124" t="s">
        <v>15</v>
      </c>
      <c r="V124" t="s">
        <v>16</v>
      </c>
      <c r="W124" t="s">
        <v>17</v>
      </c>
    </row>
    <row r="125" spans="5:23">
      <c r="E125" t="s">
        <v>25</v>
      </c>
      <c r="F125" s="1">
        <v>45210</v>
      </c>
      <c r="G125" s="2">
        <v>0.95624999999999993</v>
      </c>
      <c r="H125">
        <v>87.844999999999999</v>
      </c>
      <c r="I125">
        <v>13</v>
      </c>
      <c r="J125">
        <v>5.14</v>
      </c>
      <c r="K125">
        <v>1147.6389999999999</v>
      </c>
      <c r="T125">
        <v>0</v>
      </c>
    </row>
    <row r="126" spans="5:23">
      <c r="E126" t="s">
        <v>25</v>
      </c>
      <c r="F126" s="1">
        <v>45204</v>
      </c>
      <c r="G126" s="2">
        <v>0.94374999999999998</v>
      </c>
      <c r="H126">
        <v>86.064999999999998</v>
      </c>
      <c r="I126">
        <v>10</v>
      </c>
      <c r="J126">
        <v>3.88</v>
      </c>
      <c r="K126">
        <v>864.91800000000001</v>
      </c>
      <c r="T126">
        <v>0</v>
      </c>
    </row>
    <row r="127" spans="5:23">
      <c r="E127" t="s">
        <v>25</v>
      </c>
      <c r="F127" s="1">
        <v>45204</v>
      </c>
      <c r="G127" s="2">
        <v>0.94097222222222221</v>
      </c>
      <c r="H127">
        <v>86.04</v>
      </c>
      <c r="I127">
        <v>10</v>
      </c>
      <c r="J127">
        <v>3.87</v>
      </c>
      <c r="K127">
        <v>864.65700000000004</v>
      </c>
      <c r="T127">
        <v>0</v>
      </c>
    </row>
    <row r="128" spans="5:23">
      <c r="E128" t="s">
        <v>25</v>
      </c>
      <c r="F128" s="1">
        <v>45198</v>
      </c>
      <c r="G128" s="2">
        <v>0.96527777777777779</v>
      </c>
      <c r="H128">
        <v>89.25</v>
      </c>
      <c r="I128">
        <v>2</v>
      </c>
      <c r="J128">
        <v>0.8</v>
      </c>
      <c r="K128">
        <v>179.38</v>
      </c>
      <c r="T128">
        <v>0</v>
      </c>
    </row>
    <row r="129" spans="5:23">
      <c r="E129" t="s">
        <v>25</v>
      </c>
      <c r="F129" s="1">
        <v>45190</v>
      </c>
      <c r="G129" s="2">
        <v>0.95694444444444438</v>
      </c>
      <c r="H129">
        <v>90.915000000000006</v>
      </c>
      <c r="I129">
        <v>20</v>
      </c>
      <c r="J129">
        <v>8.19</v>
      </c>
      <c r="K129">
        <v>1827.3090000000002</v>
      </c>
      <c r="T129">
        <v>0</v>
      </c>
    </row>
    <row r="130" spans="5:23">
      <c r="E130" t="s">
        <v>25</v>
      </c>
      <c r="F130" s="1">
        <v>45190</v>
      </c>
      <c r="G130" s="2">
        <v>0.95000000000000007</v>
      </c>
      <c r="H130">
        <v>91.125</v>
      </c>
      <c r="I130">
        <v>20</v>
      </c>
      <c r="J130">
        <v>8.1999999999999993</v>
      </c>
      <c r="K130">
        <v>1831.52</v>
      </c>
      <c r="T130">
        <v>0</v>
      </c>
    </row>
    <row r="131" spans="5:23">
      <c r="E131" t="s">
        <v>25</v>
      </c>
      <c r="F131" s="1">
        <v>45142</v>
      </c>
      <c r="G131" s="2">
        <v>0.96180555555555547</v>
      </c>
      <c r="H131">
        <v>95.655000000000001</v>
      </c>
      <c r="I131">
        <v>10</v>
      </c>
      <c r="J131">
        <v>4.3</v>
      </c>
      <c r="K131">
        <v>961.28</v>
      </c>
      <c r="T131">
        <v>0</v>
      </c>
    </row>
    <row r="132" spans="5:23">
      <c r="E132" t="s">
        <v>25</v>
      </c>
      <c r="F132" s="1">
        <v>45115</v>
      </c>
      <c r="G132" s="2">
        <v>2.013888888888889E-2</v>
      </c>
      <c r="H132">
        <v>99.36</v>
      </c>
      <c r="I132">
        <v>1</v>
      </c>
      <c r="J132">
        <v>0.45</v>
      </c>
      <c r="K132">
        <v>99.855000000000004</v>
      </c>
      <c r="T132">
        <v>0</v>
      </c>
    </row>
    <row r="133" spans="5:23">
      <c r="E133" t="s">
        <v>24</v>
      </c>
      <c r="F133" s="1">
        <v>44985</v>
      </c>
      <c r="G133" s="2">
        <v>0.95972222222222225</v>
      </c>
      <c r="H133">
        <v>100.55</v>
      </c>
      <c r="I133">
        <v>3</v>
      </c>
      <c r="J133">
        <v>0</v>
      </c>
      <c r="K133">
        <v>301.64999999999998</v>
      </c>
      <c r="T133">
        <v>0</v>
      </c>
    </row>
    <row r="134" spans="5:23">
      <c r="J134" t="s">
        <v>43</v>
      </c>
      <c r="K134">
        <f>SUM(K125:K133)</f>
        <v>8078.2079999999996</v>
      </c>
    </row>
    <row r="136" spans="5:23">
      <c r="E136" t="s">
        <v>46</v>
      </c>
    </row>
    <row r="137" spans="5:23">
      <c r="E137" t="s">
        <v>0</v>
      </c>
      <c r="F137" t="s">
        <v>1</v>
      </c>
      <c r="G137" t="s">
        <v>2</v>
      </c>
      <c r="H137" t="s">
        <v>3</v>
      </c>
      <c r="I137" t="s">
        <v>4</v>
      </c>
      <c r="J137" t="s">
        <v>5</v>
      </c>
      <c r="K137" t="s">
        <v>6</v>
      </c>
      <c r="L137" t="s">
        <v>7</v>
      </c>
      <c r="M137" t="s">
        <v>8</v>
      </c>
      <c r="N137" t="s">
        <v>0</v>
      </c>
      <c r="O137" t="s">
        <v>9</v>
      </c>
      <c r="P137" t="s">
        <v>10</v>
      </c>
      <c r="Q137" t="s">
        <v>11</v>
      </c>
      <c r="R137" t="s">
        <v>12</v>
      </c>
      <c r="S137" t="s">
        <v>13</v>
      </c>
      <c r="T137" t="s">
        <v>14</v>
      </c>
      <c r="U137" t="s">
        <v>15</v>
      </c>
      <c r="V137" t="s">
        <v>16</v>
      </c>
      <c r="W137" t="s">
        <v>17</v>
      </c>
    </row>
    <row r="138" spans="5:23">
      <c r="K138">
        <v>0</v>
      </c>
      <c r="N138" t="s">
        <v>24</v>
      </c>
      <c r="O138" s="1">
        <v>45269</v>
      </c>
      <c r="P138" s="2">
        <v>2.013888888888889E-2</v>
      </c>
      <c r="Q138">
        <v>94.53</v>
      </c>
      <c r="R138">
        <v>3</v>
      </c>
      <c r="S138">
        <v>1.28</v>
      </c>
      <c r="T138">
        <v>282.18200000000002</v>
      </c>
    </row>
    <row r="139" spans="5:23">
      <c r="K139">
        <v>0</v>
      </c>
      <c r="N139" t="s">
        <v>25</v>
      </c>
      <c r="O139" s="1">
        <v>45268</v>
      </c>
      <c r="P139" s="2">
        <v>1.9444444444444445E-2</v>
      </c>
      <c r="Q139">
        <v>94.58</v>
      </c>
      <c r="R139">
        <v>86</v>
      </c>
      <c r="S139">
        <v>20</v>
      </c>
      <c r="T139">
        <v>8111.88</v>
      </c>
    </row>
    <row r="142" spans="5:23">
      <c r="N142" t="s">
        <v>24</v>
      </c>
      <c r="O142">
        <f>T138-K133</f>
        <v>-19.467999999999961</v>
      </c>
      <c r="Q142" t="s">
        <v>52</v>
      </c>
      <c r="R142">
        <v>-19.468</v>
      </c>
    </row>
    <row r="143" spans="5:23">
      <c r="N143" t="s">
        <v>25</v>
      </c>
      <c r="O143">
        <f>T139-K134</f>
        <v>33.67200000000048</v>
      </c>
      <c r="Q143" t="s">
        <v>51</v>
      </c>
      <c r="R143">
        <f>O143*0.8</f>
        <v>26.937600000000387</v>
      </c>
    </row>
    <row r="146" spans="5:23">
      <c r="E146" t="s">
        <v>47</v>
      </c>
    </row>
    <row r="147" spans="5:23">
      <c r="E147" t="s">
        <v>0</v>
      </c>
      <c r="F147" t="s">
        <v>1</v>
      </c>
      <c r="G147" t="s">
        <v>2</v>
      </c>
      <c r="H147" t="s">
        <v>3</v>
      </c>
      <c r="I147" t="s">
        <v>4</v>
      </c>
      <c r="J147" t="s">
        <v>5</v>
      </c>
      <c r="K147" t="s">
        <v>6</v>
      </c>
      <c r="L147" t="s">
        <v>7</v>
      </c>
      <c r="M147" t="s">
        <v>8</v>
      </c>
      <c r="N147" t="s">
        <v>0</v>
      </c>
      <c r="O147" t="s">
        <v>9</v>
      </c>
      <c r="P147" t="s">
        <v>10</v>
      </c>
      <c r="Q147" t="s">
        <v>11</v>
      </c>
      <c r="R147" t="s">
        <v>12</v>
      </c>
      <c r="S147" t="s">
        <v>13</v>
      </c>
      <c r="T147" t="s">
        <v>14</v>
      </c>
      <c r="U147" t="s">
        <v>15</v>
      </c>
      <c r="V147" t="s">
        <v>16</v>
      </c>
      <c r="W147" t="s">
        <v>17</v>
      </c>
    </row>
    <row r="148" spans="5:23">
      <c r="E148" t="s">
        <v>32</v>
      </c>
      <c r="F148" s="1">
        <v>45226</v>
      </c>
      <c r="G148" s="2">
        <v>0.98333333333333339</v>
      </c>
      <c r="H148">
        <v>89.465000000000003</v>
      </c>
      <c r="I148">
        <v>9</v>
      </c>
      <c r="J148">
        <v>0</v>
      </c>
      <c r="K148">
        <v>805.18500000000006</v>
      </c>
      <c r="L148" t="s">
        <v>33</v>
      </c>
      <c r="T148">
        <v>0</v>
      </c>
    </row>
    <row r="149" spans="5:23">
      <c r="E149" t="s">
        <v>32</v>
      </c>
      <c r="F149" s="1">
        <v>45224</v>
      </c>
      <c r="G149" s="2">
        <v>0.91736111111111107</v>
      </c>
      <c r="H149">
        <v>90.88</v>
      </c>
      <c r="I149">
        <v>8</v>
      </c>
      <c r="J149">
        <v>0</v>
      </c>
      <c r="K149">
        <v>727.04</v>
      </c>
      <c r="L149" t="s">
        <v>33</v>
      </c>
      <c r="T149">
        <v>0</v>
      </c>
    </row>
    <row r="150" spans="5:23">
      <c r="E150" t="s">
        <v>32</v>
      </c>
      <c r="F150" s="1">
        <v>45222</v>
      </c>
      <c r="G150" s="2">
        <v>0.96875</v>
      </c>
      <c r="H150">
        <v>90.647000000000006</v>
      </c>
      <c r="I150">
        <v>9</v>
      </c>
      <c r="J150">
        <v>0</v>
      </c>
      <c r="K150">
        <v>815.82300000000009</v>
      </c>
      <c r="L150" t="s">
        <v>33</v>
      </c>
      <c r="T150">
        <v>0</v>
      </c>
    </row>
    <row r="151" spans="5:23">
      <c r="E151" t="s">
        <v>32</v>
      </c>
      <c r="F151" s="1">
        <v>45220</v>
      </c>
      <c r="G151" s="2">
        <v>0.18888888888888888</v>
      </c>
      <c r="H151">
        <v>90.998000000000005</v>
      </c>
      <c r="I151">
        <v>9</v>
      </c>
      <c r="J151">
        <v>0</v>
      </c>
      <c r="K151">
        <v>818.98200000000008</v>
      </c>
      <c r="L151" t="s">
        <v>33</v>
      </c>
      <c r="T151">
        <v>0</v>
      </c>
    </row>
    <row r="152" spans="5:23">
      <c r="E152" t="s">
        <v>32</v>
      </c>
      <c r="F152" s="1">
        <v>45220</v>
      </c>
      <c r="G152" s="2">
        <v>0.18402777777777779</v>
      </c>
      <c r="H152">
        <v>90.938999999999993</v>
      </c>
      <c r="I152">
        <v>9</v>
      </c>
      <c r="J152">
        <v>0</v>
      </c>
      <c r="K152">
        <v>818.45099999999991</v>
      </c>
      <c r="L152" t="s">
        <v>33</v>
      </c>
      <c r="T152">
        <v>0</v>
      </c>
    </row>
    <row r="153" spans="5:23">
      <c r="E153" t="s">
        <v>32</v>
      </c>
      <c r="F153" s="1">
        <v>45219</v>
      </c>
      <c r="G153" s="2">
        <v>0.88124999999999998</v>
      </c>
      <c r="H153">
        <v>91.61</v>
      </c>
      <c r="I153">
        <v>8</v>
      </c>
      <c r="J153">
        <v>0</v>
      </c>
      <c r="K153">
        <v>732.88</v>
      </c>
      <c r="L153" t="s">
        <v>33</v>
      </c>
      <c r="T153">
        <v>0</v>
      </c>
    </row>
    <row r="154" spans="5:23">
      <c r="E154" t="s">
        <v>32</v>
      </c>
      <c r="F154" s="1">
        <v>45218</v>
      </c>
      <c r="G154" s="2">
        <v>0.87152777777777779</v>
      </c>
      <c r="H154">
        <v>92.5</v>
      </c>
      <c r="I154">
        <v>9</v>
      </c>
      <c r="J154">
        <v>0</v>
      </c>
      <c r="K154">
        <v>832.5</v>
      </c>
      <c r="L154" t="s">
        <v>33</v>
      </c>
      <c r="T154">
        <v>0</v>
      </c>
    </row>
    <row r="155" spans="5:23">
      <c r="E155" t="s">
        <v>32</v>
      </c>
      <c r="F155" s="1">
        <v>45217</v>
      </c>
      <c r="G155" s="2">
        <v>0.8666666666666667</v>
      </c>
      <c r="H155">
        <v>93.57</v>
      </c>
      <c r="I155">
        <v>9</v>
      </c>
      <c r="J155">
        <v>0</v>
      </c>
      <c r="K155">
        <v>842.12999999999988</v>
      </c>
      <c r="L155" t="s">
        <v>34</v>
      </c>
      <c r="T155">
        <v>0</v>
      </c>
    </row>
    <row r="156" spans="5:23">
      <c r="E156" t="s">
        <v>32</v>
      </c>
      <c r="F156" s="1">
        <v>45216</v>
      </c>
      <c r="G156" s="2">
        <v>0.89166666666666661</v>
      </c>
      <c r="H156">
        <v>93.34</v>
      </c>
      <c r="I156">
        <v>8</v>
      </c>
      <c r="J156">
        <v>0</v>
      </c>
      <c r="K156">
        <v>746.72</v>
      </c>
      <c r="L156" t="s">
        <v>34</v>
      </c>
      <c r="T156">
        <v>0</v>
      </c>
    </row>
    <row r="157" spans="5:23">
      <c r="E157" t="s">
        <v>32</v>
      </c>
      <c r="F157" s="1">
        <v>45003</v>
      </c>
      <c r="G157" s="2">
        <v>0.1986111111111111</v>
      </c>
      <c r="H157">
        <v>87.674999999999997</v>
      </c>
      <c r="I157">
        <v>7</v>
      </c>
      <c r="J157">
        <v>0</v>
      </c>
      <c r="K157">
        <v>613.72500000000002</v>
      </c>
      <c r="T157">
        <v>0</v>
      </c>
    </row>
    <row r="158" spans="5:23">
      <c r="E158" t="s">
        <v>32</v>
      </c>
      <c r="F158" s="1">
        <v>44987</v>
      </c>
      <c r="G158" s="2">
        <v>6.2499999999999995E-3</v>
      </c>
      <c r="H158">
        <v>89.984999999999999</v>
      </c>
      <c r="I158">
        <v>11</v>
      </c>
      <c r="J158">
        <v>0</v>
      </c>
      <c r="K158">
        <v>989.83500000000004</v>
      </c>
      <c r="T158">
        <v>0</v>
      </c>
    </row>
    <row r="159" spans="5:23">
      <c r="E159" t="s">
        <v>32</v>
      </c>
      <c r="F159" s="1">
        <v>44987</v>
      </c>
      <c r="G159" s="2">
        <v>4.8611111111111112E-3</v>
      </c>
      <c r="H159">
        <v>89.984999999999999</v>
      </c>
      <c r="I159">
        <v>10</v>
      </c>
      <c r="J159">
        <v>0</v>
      </c>
      <c r="K159">
        <v>899.85</v>
      </c>
      <c r="T159">
        <v>0</v>
      </c>
    </row>
    <row r="160" spans="5:23">
      <c r="E160" t="s">
        <v>36</v>
      </c>
      <c r="F160" s="1">
        <v>44985</v>
      </c>
      <c r="G160" s="2">
        <v>0.24236111111111111</v>
      </c>
      <c r="H160">
        <v>90.165000000000006</v>
      </c>
      <c r="I160">
        <v>10</v>
      </c>
      <c r="J160">
        <v>0</v>
      </c>
      <c r="K160">
        <v>901.65000000000009</v>
      </c>
      <c r="T160">
        <v>0</v>
      </c>
    </row>
    <row r="161" spans="5:23">
      <c r="E161" t="s">
        <v>36</v>
      </c>
      <c r="F161" s="1">
        <v>44985</v>
      </c>
      <c r="G161" s="2">
        <v>9.7222222222222224E-3</v>
      </c>
      <c r="H161">
        <v>90.719899999999996</v>
      </c>
      <c r="I161">
        <v>5</v>
      </c>
      <c r="J161">
        <v>0</v>
      </c>
      <c r="K161">
        <v>453.59949999999998</v>
      </c>
      <c r="T161">
        <v>0</v>
      </c>
    </row>
    <row r="162" spans="5:23">
      <c r="E162" t="s">
        <v>36</v>
      </c>
      <c r="F162" s="1">
        <v>44981</v>
      </c>
      <c r="G162" s="2">
        <v>0.98958333333333337</v>
      </c>
      <c r="H162">
        <v>89.36</v>
      </c>
      <c r="I162">
        <v>20</v>
      </c>
      <c r="J162">
        <v>0</v>
      </c>
      <c r="K162">
        <v>1787.2</v>
      </c>
      <c r="T162">
        <v>0</v>
      </c>
    </row>
    <row r="163" spans="5:23">
      <c r="E163" t="s">
        <v>36</v>
      </c>
      <c r="F163" s="1">
        <v>44981</v>
      </c>
      <c r="G163" s="2">
        <v>0.23124999999999998</v>
      </c>
      <c r="H163">
        <v>91</v>
      </c>
      <c r="I163">
        <v>5</v>
      </c>
      <c r="J163">
        <v>0</v>
      </c>
      <c r="K163">
        <v>455</v>
      </c>
      <c r="T163">
        <v>0</v>
      </c>
    </row>
    <row r="164" spans="5:23">
      <c r="E164" t="s">
        <v>36</v>
      </c>
      <c r="F164" s="1">
        <v>44979</v>
      </c>
      <c r="G164" s="2">
        <v>0.98749999999999993</v>
      </c>
      <c r="H164">
        <v>90.79</v>
      </c>
      <c r="I164">
        <v>10</v>
      </c>
      <c r="J164">
        <v>0</v>
      </c>
      <c r="K164">
        <v>907.90000000000009</v>
      </c>
      <c r="T164">
        <v>0</v>
      </c>
    </row>
    <row r="168" spans="5:23">
      <c r="J168" t="s">
        <v>49</v>
      </c>
      <c r="K168">
        <f>SUM(K157:K159)</f>
        <v>2503.41</v>
      </c>
    </row>
    <row r="169" spans="5:23">
      <c r="I169">
        <f>SUM(I160:I164)</f>
        <v>50</v>
      </c>
      <c r="J169" t="s">
        <v>50</v>
      </c>
      <c r="K169">
        <f>SUM(K160:K164)</f>
        <v>4505.3495000000003</v>
      </c>
    </row>
    <row r="172" spans="5:23">
      <c r="E172" t="s">
        <v>48</v>
      </c>
    </row>
    <row r="173" spans="5:23">
      <c r="E173" t="s">
        <v>0</v>
      </c>
      <c r="F173" t="s">
        <v>1</v>
      </c>
      <c r="G173" t="s">
        <v>2</v>
      </c>
      <c r="H173" t="s">
        <v>3</v>
      </c>
      <c r="I173" t="s">
        <v>4</v>
      </c>
      <c r="J173" t="s">
        <v>5</v>
      </c>
      <c r="K173" t="s">
        <v>6</v>
      </c>
      <c r="L173" t="s">
        <v>7</v>
      </c>
      <c r="M173" t="s">
        <v>8</v>
      </c>
      <c r="N173" t="s">
        <v>0</v>
      </c>
      <c r="O173" t="s">
        <v>9</v>
      </c>
      <c r="P173" t="s">
        <v>10</v>
      </c>
      <c r="Q173" t="s">
        <v>11</v>
      </c>
      <c r="R173" t="s">
        <v>12</v>
      </c>
      <c r="S173" t="s">
        <v>13</v>
      </c>
      <c r="T173" t="s">
        <v>14</v>
      </c>
      <c r="U173" t="s">
        <v>15</v>
      </c>
      <c r="V173" t="s">
        <v>16</v>
      </c>
      <c r="W173" t="s">
        <v>17</v>
      </c>
    </row>
    <row r="174" spans="5:23">
      <c r="K174">
        <v>0</v>
      </c>
      <c r="N174" t="s">
        <v>36</v>
      </c>
      <c r="O174" s="1">
        <v>45142</v>
      </c>
      <c r="P174" s="2">
        <v>0.95416666666666661</v>
      </c>
      <c r="Q174">
        <v>98.572000000000003</v>
      </c>
      <c r="R174">
        <v>39</v>
      </c>
      <c r="S174">
        <v>17.3</v>
      </c>
      <c r="T174">
        <v>3825.2779999999998</v>
      </c>
    </row>
    <row r="175" spans="5:23">
      <c r="K175">
        <v>0</v>
      </c>
      <c r="N175" t="s">
        <v>36</v>
      </c>
      <c r="O175" s="1">
        <v>45138</v>
      </c>
      <c r="P175" s="2">
        <v>0.89444444444444438</v>
      </c>
      <c r="Q175">
        <v>100.5</v>
      </c>
      <c r="R175">
        <v>11</v>
      </c>
      <c r="S175">
        <v>4.9800000000000004</v>
      </c>
      <c r="T175">
        <v>1100.0219999999999</v>
      </c>
    </row>
    <row r="176" spans="5:23">
      <c r="K176">
        <v>0</v>
      </c>
      <c r="N176" t="s">
        <v>32</v>
      </c>
      <c r="O176" s="1">
        <v>45138</v>
      </c>
      <c r="P176" s="2">
        <v>0.89097222222222217</v>
      </c>
      <c r="Q176">
        <v>100.5</v>
      </c>
      <c r="R176">
        <v>28</v>
      </c>
      <c r="S176">
        <v>12.66</v>
      </c>
      <c r="T176">
        <v>2800.0740000000001</v>
      </c>
    </row>
    <row r="178" spans="16:20">
      <c r="S178" t="s">
        <v>32</v>
      </c>
      <c r="T178">
        <v>2800.0740000000001</v>
      </c>
    </row>
    <row r="179" spans="16:20">
      <c r="S179" t="s">
        <v>36</v>
      </c>
      <c r="T179">
        <f>T174+T175</f>
        <v>4925.2999999999993</v>
      </c>
    </row>
    <row r="181" spans="16:20">
      <c r="P181" t="s">
        <v>53</v>
      </c>
      <c r="R181">
        <f>0.8*(T178-K168)</f>
        <v>237.33120000000019</v>
      </c>
    </row>
    <row r="182" spans="16:20">
      <c r="P182" t="s">
        <v>54</v>
      </c>
      <c r="R182">
        <f>T179-K169</f>
        <v>419.95049999999901</v>
      </c>
    </row>
    <row r="183" spans="16:20">
      <c r="P183" t="s">
        <v>57</v>
      </c>
      <c r="R183">
        <v>3.3915999999999999</v>
      </c>
    </row>
    <row r="185" spans="16:20">
      <c r="P185" t="s">
        <v>56</v>
      </c>
      <c r="R185">
        <f>SUM(R183,R182,R181,R143,R142,P120)</f>
        <v>630.97189999999944</v>
      </c>
    </row>
    <row r="186" spans="16:20">
      <c r="Q186" t="s">
        <v>58</v>
      </c>
    </row>
    <row r="188" spans="16:20">
      <c r="Q188" t="s">
        <v>59</v>
      </c>
    </row>
    <row r="189" spans="16:20">
      <c r="Q189" t="s">
        <v>60</v>
      </c>
    </row>
    <row r="191" spans="16:20">
      <c r="P191" t="s">
        <v>61</v>
      </c>
    </row>
    <row r="192" spans="16:20">
      <c r="P192" t="s">
        <v>62</v>
      </c>
    </row>
    <row r="194" spans="16:16">
      <c r="P194" t="s">
        <v>63</v>
      </c>
    </row>
  </sheetData>
  <autoFilter ref="B4:T88" xr:uid="{055F2B08-D694-384E-97AD-47FC1E4A16CA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亮太郎 勝谷</dc:creator>
  <cp:lastModifiedBy>亮太郎 勝谷</cp:lastModifiedBy>
  <dcterms:created xsi:type="dcterms:W3CDTF">2023-12-23T13:06:17Z</dcterms:created>
  <dcterms:modified xsi:type="dcterms:W3CDTF">2023-12-23T15:27:06Z</dcterms:modified>
</cp:coreProperties>
</file>